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.bailey_lanterns\Downloads\"/>
    </mc:Choice>
  </mc:AlternateContent>
  <xr:revisionPtr revIDLastSave="0" documentId="8_{14BA2B25-2717-4FED-8394-2239AC6044B6}" xr6:coauthVersionLast="47" xr6:coauthVersionMax="47" xr10:uidLastSave="{00000000-0000-0000-0000-000000000000}"/>
  <bookViews>
    <workbookView xWindow="-120" yWindow="-120" windowWidth="15600" windowHeight="18720" xr2:uid="{00000000-000D-0000-FFFF-FFFF00000000}"/>
  </bookViews>
  <sheets>
    <sheet name="Calculator" sheetId="1" r:id="rId1"/>
    <sheet name="Costs" sheetId="2" state="hidden" r:id="rId2"/>
    <sheet name="List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/RKjZ6OGLjOHK9ttEosgCARziLO24YhhMtHNfGNlm8Y="/>
    </ext>
  </extLst>
</workbook>
</file>

<file path=xl/calcChain.xml><?xml version="1.0" encoding="utf-8"?>
<calcChain xmlns="http://schemas.openxmlformats.org/spreadsheetml/2006/main">
  <c r="I11" i="1" l="1"/>
  <c r="I13" i="1" s="1"/>
  <c r="H11" i="1"/>
  <c r="H13" i="1" s="1"/>
  <c r="G11" i="1"/>
  <c r="G12" i="1" s="1"/>
  <c r="F11" i="1"/>
  <c r="E11" i="1"/>
  <c r="E12" i="1" s="1"/>
  <c r="D11" i="1"/>
  <c r="B11" i="1"/>
  <c r="B12" i="1" s="1"/>
  <c r="B11" i="2" l="1"/>
  <c r="B12" i="2"/>
  <c r="F13" i="1"/>
  <c r="B13" i="1"/>
  <c r="J13" i="1" s="1"/>
  <c r="G13" i="1"/>
  <c r="D12" i="1"/>
  <c r="F12" i="1"/>
  <c r="G1" i="1" l="1"/>
  <c r="C8" i="2"/>
  <c r="C9" i="2" s="1"/>
  <c r="B9" i="2" s="1"/>
  <c r="B13" i="2" s="1"/>
  <c r="J12" i="1"/>
  <c r="C16" i="1" s="1"/>
</calcChain>
</file>

<file path=xl/sharedStrings.xml><?xml version="1.0" encoding="utf-8"?>
<sst xmlns="http://schemas.openxmlformats.org/spreadsheetml/2006/main" count="31" uniqueCount="30">
  <si>
    <t xml:space="preserve">I am entitled to </t>
  </si>
  <si>
    <t>hours</t>
  </si>
  <si>
    <t>Hours requested</t>
  </si>
  <si>
    <t>Breakfast Club from 7:30 including breakfast</t>
  </si>
  <si>
    <t>Pattern of attendance</t>
  </si>
  <si>
    <t>Core Hours 8:45am - 2:45pm</t>
  </si>
  <si>
    <t>Core Hours 8:45am - 3:45pm</t>
  </si>
  <si>
    <t>Afterschool Club until 5pm including tea</t>
  </si>
  <si>
    <t>Afterschool Club until 6pm including tea</t>
  </si>
  <si>
    <t>Hot lunch</t>
  </si>
  <si>
    <t>Mandatory Consumable Charge @£2.50 per day</t>
  </si>
  <si>
    <t>Monday</t>
  </si>
  <si>
    <t>Tuesday</t>
  </si>
  <si>
    <t>Wednesday</t>
  </si>
  <si>
    <t>Thursday</t>
  </si>
  <si>
    <t>Friday</t>
  </si>
  <si>
    <t>Count</t>
  </si>
  <si>
    <t>Total hours</t>
  </si>
  <si>
    <t>Total meals &amp; consumables</t>
  </si>
  <si>
    <t>Estimated weekly cost</t>
  </si>
  <si>
    <t>Parent funded hourly rate</t>
  </si>
  <si>
    <t>High Tea</t>
  </si>
  <si>
    <t xml:space="preserve">Consumable </t>
  </si>
  <si>
    <t xml:space="preserve">Breakfast </t>
  </si>
  <si>
    <t>Hours</t>
  </si>
  <si>
    <t>Meals</t>
  </si>
  <si>
    <t>Consumable charge</t>
  </si>
  <si>
    <t>8:45-2:45</t>
  </si>
  <si>
    <t>8:45-3:45</t>
  </si>
  <si>
    <t xml:space="preserve">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</si>
</sst>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A8D08D"/>
        <bgColor rgb="FFA8D08D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2" xfId="0" applyFont="1" applyFill="1" applyBorder="1"/>
    <xf numFmtId="0" fontId="2" fillId="0" borderId="3" xfId="0" applyFont="1" applyBorder="1"/>
    <xf numFmtId="0" fontId="2" fillId="3" borderId="3" xfId="0" applyFont="1" applyFill="1" applyBorder="1"/>
    <xf numFmtId="0" fontId="2" fillId="4" borderId="2" xfId="0" applyFont="1" applyFill="1" applyBorder="1"/>
    <xf numFmtId="0" fontId="2" fillId="5" borderId="3" xfId="0" applyFont="1" applyFill="1" applyBorder="1"/>
    <xf numFmtId="0" fontId="3" fillId="5" borderId="3" xfId="0" applyFont="1" applyFill="1" applyBorder="1"/>
    <xf numFmtId="0" fontId="2" fillId="0" borderId="3" xfId="0" applyFont="1" applyBorder="1" applyAlignment="1">
      <alignment wrapText="1"/>
    </xf>
    <xf numFmtId="0" fontId="1" fillId="6" borderId="4" xfId="0" applyFont="1" applyFill="1" applyBorder="1"/>
    <xf numFmtId="0" fontId="1" fillId="6" borderId="5" xfId="0" applyFont="1" applyFill="1" applyBorder="1"/>
    <xf numFmtId="164" fontId="1" fillId="6" borderId="6" xfId="0" applyNumberFormat="1" applyFont="1" applyFill="1" applyBorder="1"/>
    <xf numFmtId="0" fontId="4" fillId="0" borderId="0" xfId="0" applyFont="1"/>
    <xf numFmtId="0" fontId="2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showGridLines="0" tabSelected="1" workbookViewId="0">
      <selection activeCell="F39" sqref="F39"/>
    </sheetView>
  </sheetViews>
  <sheetFormatPr defaultColWidth="14.44140625" defaultRowHeight="15" customHeight="1" x14ac:dyDescent="0.3"/>
  <cols>
    <col min="1" max="1" width="15.5546875" customWidth="1"/>
    <col min="2" max="3" width="20.33203125" customWidth="1"/>
    <col min="4" max="4" width="12.6640625" hidden="1" customWidth="1"/>
    <col min="5" max="5" width="21.88671875" hidden="1" customWidth="1"/>
    <col min="6" max="6" width="18.88671875" customWidth="1"/>
    <col min="7" max="7" width="16.44140625" customWidth="1"/>
    <col min="8" max="8" width="9.5546875" customWidth="1"/>
    <col min="9" max="9" width="17.33203125" hidden="1" customWidth="1"/>
    <col min="10" max="25" width="9.109375" customWidth="1"/>
  </cols>
  <sheetData>
    <row r="1" spans="1:25" ht="14.25" customHeight="1" x14ac:dyDescent="0.3">
      <c r="A1" s="1" t="s">
        <v>0</v>
      </c>
      <c r="B1" s="2"/>
      <c r="C1" s="1" t="s">
        <v>1</v>
      </c>
      <c r="D1" s="1"/>
      <c r="E1" s="3"/>
      <c r="F1" s="1" t="s">
        <v>2</v>
      </c>
      <c r="G1" s="17">
        <f>SUM(B12:H12)</f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4.2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69.75" customHeight="1" x14ac:dyDescent="0.3">
      <c r="A3" s="4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4.25" customHeight="1" x14ac:dyDescent="0.3">
      <c r="A4" s="6" t="s">
        <v>11</v>
      </c>
      <c r="B4" s="7"/>
      <c r="C4" s="7"/>
      <c r="D4" s="8"/>
      <c r="E4" s="8"/>
      <c r="F4" s="7"/>
      <c r="G4" s="7"/>
      <c r="H4" s="7"/>
      <c r="I4" s="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25" customHeight="1" x14ac:dyDescent="0.3">
      <c r="A5" s="6" t="s">
        <v>12</v>
      </c>
      <c r="B5" s="7"/>
      <c r="C5" s="7"/>
      <c r="D5" s="8"/>
      <c r="E5" s="8"/>
      <c r="F5" s="7"/>
      <c r="G5" s="7"/>
      <c r="H5" s="7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25" customHeight="1" x14ac:dyDescent="0.3">
      <c r="A6" s="6" t="s">
        <v>13</v>
      </c>
      <c r="B6" s="7"/>
      <c r="C6" s="7"/>
      <c r="D6" s="8"/>
      <c r="E6" s="8"/>
      <c r="F6" s="7"/>
      <c r="G6" s="7"/>
      <c r="H6" s="7"/>
      <c r="I6" s="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 x14ac:dyDescent="0.3">
      <c r="A7" s="6" t="s">
        <v>14</v>
      </c>
      <c r="B7" s="7"/>
      <c r="C7" s="7"/>
      <c r="D7" s="8"/>
      <c r="E7" s="8"/>
      <c r="F7" s="7"/>
      <c r="G7" s="7"/>
      <c r="H7" s="7"/>
      <c r="I7" s="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25" customHeight="1" x14ac:dyDescent="0.3">
      <c r="A8" s="6" t="s">
        <v>15</v>
      </c>
      <c r="B8" s="7"/>
      <c r="C8" s="7"/>
      <c r="D8" s="8"/>
      <c r="E8" s="8"/>
      <c r="F8" s="7"/>
      <c r="G8" s="10"/>
      <c r="H8" s="7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2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25" hidden="1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25" hidden="1" customHeight="1" x14ac:dyDescent="0.3">
      <c r="A11" s="7" t="s">
        <v>16</v>
      </c>
      <c r="B11" s="7">
        <f>COUNTA(B4:B8)</f>
        <v>0</v>
      </c>
      <c r="C11" s="10"/>
      <c r="D11" s="7">
        <f>COUNTIF(C4:C8,"8:45-2:45")</f>
        <v>0</v>
      </c>
      <c r="E11" s="7">
        <f>COUNTIF(C4:C8,"8:45-3:45")</f>
        <v>0</v>
      </c>
      <c r="F11" s="7">
        <f t="shared" ref="F11:H11" si="0">COUNTA(F4:F8)</f>
        <v>0</v>
      </c>
      <c r="G11" s="7">
        <f t="shared" si="0"/>
        <v>0</v>
      </c>
      <c r="H11" s="7">
        <f t="shared" si="0"/>
        <v>0</v>
      </c>
      <c r="I11" s="7">
        <f>COUNTA(C4:C8)</f>
        <v>0</v>
      </c>
      <c r="J11" s="7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25" hidden="1" customHeight="1" x14ac:dyDescent="0.3">
      <c r="A12" s="7" t="s">
        <v>17</v>
      </c>
      <c r="B12" s="7">
        <f>B11*1.25</f>
        <v>0</v>
      </c>
      <c r="C12" s="11"/>
      <c r="D12" s="7">
        <f>D11*6</f>
        <v>0</v>
      </c>
      <c r="E12" s="7">
        <f>E11*7</f>
        <v>0</v>
      </c>
      <c r="F12" s="7">
        <f>F11*1.25</f>
        <v>0</v>
      </c>
      <c r="G12" s="7">
        <f>G11*2.25</f>
        <v>0</v>
      </c>
      <c r="H12" s="10"/>
      <c r="I12" s="10"/>
      <c r="J12" s="7">
        <f>SUM(B12:H12)-$B$1</f>
        <v>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4.25" hidden="1" customHeight="1" x14ac:dyDescent="0.3">
      <c r="A13" s="12" t="s">
        <v>18</v>
      </c>
      <c r="B13" s="7">
        <f>B11*Costs!B6</f>
        <v>0</v>
      </c>
      <c r="C13" s="10"/>
      <c r="D13" s="10"/>
      <c r="E13" s="10"/>
      <c r="F13" s="7">
        <f>F11*Costs!$B$4</f>
        <v>0</v>
      </c>
      <c r="G13" s="7">
        <f>G11*Costs!$B$4</f>
        <v>0</v>
      </c>
      <c r="H13" s="7">
        <f>H11*Costs!$B$3</f>
        <v>0</v>
      </c>
      <c r="I13" s="7">
        <f>I11*Costs!B5</f>
        <v>0</v>
      </c>
      <c r="J13" s="7">
        <f>SUM(B13:I13)</f>
        <v>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4.25" hidden="1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2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25" customHeight="1" x14ac:dyDescent="0.3">
      <c r="A16" s="13" t="s">
        <v>19</v>
      </c>
      <c r="B16" s="14"/>
      <c r="C16" s="15">
        <f>((IF(J12&gt;0,$J$12*Costs!$B$2,0)+Calculator!J13))</f>
        <v>0</v>
      </c>
      <c r="D16" s="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2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4.2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4.2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4.2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4.2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4.2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4.2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4.2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4.2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4.2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4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4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4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4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4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4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4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4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4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4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4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4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4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4.2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4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4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4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4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4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Lists!$D$1:$D$3</xm:f>
          </x14:formula1>
          <xm:sqref>C4:C8</xm:sqref>
        </x14:dataValidation>
        <x14:dataValidation type="list" allowBlank="1" showErrorMessage="1" xr:uid="{00000000-0002-0000-0000-000001000000}">
          <x14:formula1>
            <xm:f>Lists!$A$4:$A$5</xm:f>
          </x14:formula1>
          <xm:sqref>B4:B8 D4:H8</xm:sqref>
        </x14:dataValidation>
        <x14:dataValidation type="list" allowBlank="1" showErrorMessage="1" xr:uid="{00000000-0002-0000-0000-000002000000}">
          <x14:formula1>
            <xm:f>Lists!$A$1:$A$2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000"/>
  <sheetViews>
    <sheetView workbookViewId="0">
      <selection activeCell="B46" sqref="B46"/>
    </sheetView>
  </sheetViews>
  <sheetFormatPr defaultColWidth="14.44140625" defaultRowHeight="15" customHeight="1" x14ac:dyDescent="0.3"/>
  <cols>
    <col min="1" max="1" width="24.33203125" customWidth="1"/>
    <col min="2" max="26" width="8.6640625" customWidth="1"/>
  </cols>
  <sheetData>
    <row r="2" spans="1:3" ht="14.4" x14ac:dyDescent="0.3">
      <c r="A2" s="16" t="s">
        <v>20</v>
      </c>
      <c r="B2" s="16">
        <v>8.9</v>
      </c>
    </row>
    <row r="3" spans="1:3" ht="14.4" x14ac:dyDescent="0.3">
      <c r="A3" s="16" t="s">
        <v>9</v>
      </c>
      <c r="B3" s="16">
        <v>3</v>
      </c>
    </row>
    <row r="4" spans="1:3" ht="14.4" x14ac:dyDescent="0.3">
      <c r="A4" s="16" t="s">
        <v>21</v>
      </c>
      <c r="B4" s="16">
        <v>2</v>
      </c>
    </row>
    <row r="5" spans="1:3" ht="14.4" x14ac:dyDescent="0.3">
      <c r="A5" s="16" t="s">
        <v>22</v>
      </c>
      <c r="B5" s="16">
        <v>2.5</v>
      </c>
    </row>
    <row r="6" spans="1:3" ht="14.4" x14ac:dyDescent="0.3">
      <c r="A6" s="16" t="s">
        <v>23</v>
      </c>
      <c r="B6" s="16">
        <v>1.5</v>
      </c>
    </row>
    <row r="8" spans="1:3" ht="14.4" x14ac:dyDescent="0.3">
      <c r="A8" s="16" t="s">
        <v>24</v>
      </c>
      <c r="C8" s="16">
        <f>Calculator!D12+Calculator!E12+Calculator!F12</f>
        <v>0</v>
      </c>
    </row>
    <row r="9" spans="1:3" ht="14.4" x14ac:dyDescent="0.3">
      <c r="B9" s="16">
        <f>IF(C9&gt;0,C9*B2,0)</f>
        <v>0</v>
      </c>
      <c r="C9" s="16">
        <f>C8-Calculator!B1</f>
        <v>0</v>
      </c>
    </row>
    <row r="11" spans="1:3" ht="14.4" x14ac:dyDescent="0.3">
      <c r="A11" s="16" t="s">
        <v>25</v>
      </c>
      <c r="B11" s="16">
        <f>(Calculator!F11*Costs!B4)+(Calculator!H11*Costs!B3)</f>
        <v>0</v>
      </c>
    </row>
    <row r="12" spans="1:3" ht="14.4" x14ac:dyDescent="0.3">
      <c r="A12" s="16" t="s">
        <v>26</v>
      </c>
      <c r="B12" s="16">
        <f>(Calculator!D11+Calculator!E11)*Costs!B5</f>
        <v>0</v>
      </c>
    </row>
    <row r="13" spans="1:3" ht="14.4" x14ac:dyDescent="0.3">
      <c r="B13" s="16">
        <f>SUM(B8:B12)</f>
        <v>0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defaultColWidth="14.44140625" defaultRowHeight="15" customHeight="1" x14ac:dyDescent="0.3"/>
  <cols>
    <col min="1" max="26" width="8.6640625" customWidth="1"/>
  </cols>
  <sheetData>
    <row r="1" spans="1:4" ht="14.4" x14ac:dyDescent="0.3">
      <c r="A1" s="16">
        <v>15</v>
      </c>
      <c r="D1" s="16" t="s">
        <v>27</v>
      </c>
    </row>
    <row r="2" spans="1:4" ht="14.4" x14ac:dyDescent="0.3">
      <c r="A2" s="16">
        <v>30</v>
      </c>
      <c r="D2" s="16" t="s">
        <v>28</v>
      </c>
    </row>
    <row r="4" spans="1:4" ht="14.4" x14ac:dyDescent="0.3">
      <c r="A4" s="16" t="s">
        <v>29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Costs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Lanterns Nursery School</dc:creator>
  <cp:lastModifiedBy>Rachel  Bailey</cp:lastModifiedBy>
  <dcterms:created xsi:type="dcterms:W3CDTF">2024-04-12T18:51:33Z</dcterms:created>
  <dcterms:modified xsi:type="dcterms:W3CDTF">2025-03-31T15:27:10Z</dcterms:modified>
</cp:coreProperties>
</file>